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\\SSBCUSA.local\US1000\US1015\FR\Deborah.Zimmerman\Documents\Budget 17-18\Final\"/>
    </mc:Choice>
  </mc:AlternateContent>
  <bookViews>
    <workbookView xWindow="0" yWindow="0" windowWidth="28800" windowHeight="115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6" i="1" l="1"/>
  <c r="Q7" i="1" l="1"/>
  <c r="Q8" i="1"/>
  <c r="Q6" i="1"/>
  <c r="Q57" i="1" l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35" i="1"/>
  <c r="Q34" i="1"/>
  <c r="Q36" i="1" s="1"/>
  <c r="Q33" i="1"/>
  <c r="Q32" i="1"/>
  <c r="Q28" i="1"/>
  <c r="Q27" i="1"/>
  <c r="Q29" i="1" s="1"/>
  <c r="Q26" i="1"/>
  <c r="Q17" i="1"/>
  <c r="Q18" i="1"/>
  <c r="Q19" i="1"/>
  <c r="Q20" i="1"/>
  <c r="Q21" i="1"/>
  <c r="Q22" i="1"/>
  <c r="Q16" i="1"/>
  <c r="O58" i="1"/>
  <c r="O60" i="1" s="1"/>
  <c r="O36" i="1"/>
  <c r="O29" i="1"/>
  <c r="O23" i="1"/>
  <c r="I60" i="1"/>
  <c r="G60" i="1"/>
  <c r="M58" i="1"/>
  <c r="M60" i="1" s="1"/>
  <c r="K58" i="1"/>
  <c r="K60" i="1" s="1"/>
  <c r="I58" i="1"/>
  <c r="G58" i="1"/>
  <c r="E58" i="1"/>
  <c r="E60" i="1" s="1"/>
  <c r="C58" i="1"/>
  <c r="C60" i="1" s="1"/>
  <c r="M36" i="1"/>
  <c r="K36" i="1"/>
  <c r="K38" i="1" s="1"/>
  <c r="I36" i="1"/>
  <c r="G36" i="1"/>
  <c r="E36" i="1"/>
  <c r="C36" i="1"/>
  <c r="M29" i="1"/>
  <c r="K29" i="1"/>
  <c r="I29" i="1"/>
  <c r="G29" i="1"/>
  <c r="E29" i="1"/>
  <c r="C29" i="1"/>
  <c r="M23" i="1"/>
  <c r="K23" i="1"/>
  <c r="I23" i="1"/>
  <c r="G23" i="1"/>
  <c r="E23" i="1"/>
  <c r="C23" i="1"/>
  <c r="M38" i="1" l="1"/>
  <c r="M63" i="1" s="1"/>
  <c r="C38" i="1"/>
  <c r="C63" i="1" s="1"/>
  <c r="E38" i="1"/>
  <c r="E63" i="1" s="1"/>
  <c r="G38" i="1"/>
  <c r="G63" i="1" s="1"/>
  <c r="K63" i="1"/>
  <c r="I38" i="1"/>
  <c r="I63" i="1" s="1"/>
  <c r="Q58" i="1"/>
  <c r="Q60" i="1" s="1"/>
  <c r="Q23" i="1"/>
  <c r="Q38" i="1" s="1"/>
  <c r="O38" i="1"/>
  <c r="O63" i="1" s="1"/>
  <c r="Q63" i="1" l="1"/>
</calcChain>
</file>

<file path=xl/sharedStrings.xml><?xml version="1.0" encoding="utf-8"?>
<sst xmlns="http://schemas.openxmlformats.org/spreadsheetml/2006/main" count="54" uniqueCount="51">
  <si>
    <t>Great Hearts Texas</t>
  </si>
  <si>
    <t>Income Statement</t>
  </si>
  <si>
    <t>Monte Vista South</t>
  </si>
  <si>
    <t>Monte Vista North</t>
  </si>
  <si>
    <t>Northern Oaks</t>
  </si>
  <si>
    <t>Irving</t>
  </si>
  <si>
    <t>San Antonio #3</t>
  </si>
  <si>
    <t>Lead Office</t>
  </si>
  <si>
    <t>Revenues</t>
  </si>
  <si>
    <t xml:space="preserve">     Local Support</t>
  </si>
  <si>
    <t xml:space="preserve">          Rental Income</t>
  </si>
  <si>
    <t xml:space="preserve">          Contributions - Regional Campaign</t>
  </si>
  <si>
    <t xml:space="preserve">          Community Investment Campaign</t>
  </si>
  <si>
    <t xml:space="preserve">          Student Breakfast/Lunch Fees</t>
  </si>
  <si>
    <t xml:space="preserve">          School Fees</t>
  </si>
  <si>
    <t xml:space="preserve">          Athletic Fees</t>
  </si>
  <si>
    <t xml:space="preserve">          Athenaeum</t>
  </si>
  <si>
    <t xml:space="preserve">     Total</t>
  </si>
  <si>
    <t xml:space="preserve">     State Program Revenues</t>
  </si>
  <si>
    <t xml:space="preserve">          State Aid</t>
  </si>
  <si>
    <t xml:space="preserve">          Instructional Materials Allotment</t>
  </si>
  <si>
    <t xml:space="preserve">          State Supplement Visually Impaired</t>
  </si>
  <si>
    <t xml:space="preserve">     Federal Program Revenues</t>
  </si>
  <si>
    <t xml:space="preserve">          School Breakfast/Lunch</t>
  </si>
  <si>
    <t xml:space="preserve">          IDEA-B (Special Education)</t>
  </si>
  <si>
    <t xml:space="preserve">          ESEA Title I Part A</t>
  </si>
  <si>
    <t xml:space="preserve">          ESEA Title II Part A</t>
  </si>
  <si>
    <t>Total Revenues</t>
  </si>
  <si>
    <t>Expenses</t>
  </si>
  <si>
    <t xml:space="preserve">          Instruction</t>
  </si>
  <si>
    <t xml:space="preserve">          Insructional Staff Development</t>
  </si>
  <si>
    <t xml:space="preserve">          Instructional Leadership</t>
  </si>
  <si>
    <t xml:space="preserve">          School Leadership</t>
  </si>
  <si>
    <t xml:space="preserve">          Guidance Counselor</t>
  </si>
  <si>
    <t xml:space="preserve">          Health Services</t>
  </si>
  <si>
    <t xml:space="preserve">          Food Services</t>
  </si>
  <si>
    <t xml:space="preserve">          Athletics</t>
  </si>
  <si>
    <t xml:space="preserve">          General Administration</t>
  </si>
  <si>
    <t xml:space="preserve">          Facility Maintenance &amp; Operation</t>
  </si>
  <si>
    <t xml:space="preserve">          Information Technology</t>
  </si>
  <si>
    <t xml:space="preserve">          Athenaeum/Homework Club</t>
  </si>
  <si>
    <t xml:space="preserve">          Debt Service</t>
  </si>
  <si>
    <t xml:space="preserve">          Development</t>
  </si>
  <si>
    <t>Total Expenses</t>
  </si>
  <si>
    <t>Eliminations</t>
  </si>
  <si>
    <t>Increase (Decrease) in Net Assets</t>
  </si>
  <si>
    <t>2017-2018</t>
  </si>
  <si>
    <t>Students</t>
  </si>
  <si>
    <t>Capacity</t>
  </si>
  <si>
    <t>Enrollment</t>
  </si>
  <si>
    <t>ADA at 97%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</si>
</sst>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8">
    <xf numFmtId="0" fontId="0" fillId="0" borderId="0" xfId="0"/>
    <xf numFmtId="0" fontId="3" fillId="0" borderId="0" xfId="2" applyFont="1" applyAlignment="1">
      <alignment horizontal="center" vertical="center"/>
    </xf>
    <xf numFmtId="0" fontId="4" fillId="0" borderId="0" xfId="2" applyNumberFormat="1" applyFont="1" applyFill="1" applyBorder="1" applyAlignment="1" applyProtection="1"/>
    <xf numFmtId="0" fontId="5" fillId="0" borderId="0" xfId="0" applyFont="1"/>
    <xf numFmtId="0" fontId="3" fillId="0" borderId="0" xfId="2" applyFont="1" applyAlignment="1">
      <alignment horizontal="left" vertical="center"/>
    </xf>
    <xf numFmtId="0" fontId="4" fillId="0" borderId="0" xfId="2" applyFont="1" applyAlignment="1">
      <alignment horizontal="left" vertical="center"/>
    </xf>
    <xf numFmtId="7" fontId="4" fillId="0" borderId="0" xfId="2" applyNumberFormat="1" applyFont="1" applyAlignment="1">
      <alignment horizontal="right" vertical="center"/>
    </xf>
    <xf numFmtId="7" fontId="4" fillId="0" borderId="2" xfId="2" applyNumberFormat="1" applyFont="1" applyBorder="1" applyAlignment="1">
      <alignment horizontal="right" vertical="center"/>
    </xf>
    <xf numFmtId="7" fontId="3" fillId="0" borderId="1" xfId="2" applyNumberFormat="1" applyFont="1" applyBorder="1" applyAlignment="1">
      <alignment horizontal="right" vertical="center"/>
    </xf>
    <xf numFmtId="7" fontId="3" fillId="0" borderId="0" xfId="2" applyNumberFormat="1" applyFont="1" applyAlignment="1">
      <alignment horizontal="right" vertical="center"/>
    </xf>
    <xf numFmtId="0" fontId="3" fillId="0" borderId="1" xfId="2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7" fontId="3" fillId="0" borderId="0" xfId="2" applyNumberFormat="1" applyFont="1" applyBorder="1" applyAlignment="1">
      <alignment horizontal="right" vertical="center"/>
    </xf>
    <xf numFmtId="0" fontId="5" fillId="0" borderId="0" xfId="0" applyFont="1" applyBorder="1"/>
    <xf numFmtId="43" fontId="4" fillId="0" borderId="0" xfId="1" applyFont="1" applyAlignment="1">
      <alignment horizontal="right" vertical="center"/>
    </xf>
    <xf numFmtId="43" fontId="4" fillId="0" borderId="2" xfId="1" applyFont="1" applyBorder="1" applyAlignment="1">
      <alignment horizontal="right" vertical="center"/>
    </xf>
    <xf numFmtId="43" fontId="4" fillId="0" borderId="0" xfId="1" applyFont="1" applyFill="1" applyBorder="1" applyAlignment="1" applyProtection="1"/>
    <xf numFmtId="5" fontId="4" fillId="0" borderId="0" xfId="2" applyNumberFormat="1" applyFont="1" applyAlignment="1">
      <alignment horizontal="right" vertical="center"/>
    </xf>
    <xf numFmtId="5" fontId="4" fillId="0" borderId="0" xfId="2" applyNumberFormat="1" applyFont="1" applyFill="1" applyBorder="1" applyAlignment="1" applyProtection="1"/>
    <xf numFmtId="5" fontId="5" fillId="0" borderId="0" xfId="0" applyNumberFormat="1" applyFont="1"/>
    <xf numFmtId="5" fontId="4" fillId="0" borderId="0" xfId="1" applyNumberFormat="1" applyFont="1" applyAlignment="1">
      <alignment horizontal="right" vertical="center"/>
    </xf>
    <xf numFmtId="5" fontId="4" fillId="0" borderId="2" xfId="1" applyNumberFormat="1" applyFont="1" applyBorder="1" applyAlignment="1">
      <alignment horizontal="right" vertical="center"/>
    </xf>
    <xf numFmtId="5" fontId="4" fillId="0" borderId="0" xfId="1" applyNumberFormat="1" applyFont="1" applyFill="1" applyBorder="1" applyAlignment="1" applyProtection="1"/>
    <xf numFmtId="5" fontId="3" fillId="0" borderId="1" xfId="2" applyNumberFormat="1" applyFont="1" applyBorder="1" applyAlignment="1">
      <alignment horizontal="right" vertical="center"/>
    </xf>
    <xf numFmtId="5" fontId="4" fillId="0" borderId="2" xfId="2" applyNumberFormat="1" applyFont="1" applyBorder="1" applyAlignment="1">
      <alignment horizontal="right" vertical="center"/>
    </xf>
    <xf numFmtId="0" fontId="4" fillId="0" borderId="0" xfId="2" applyNumberFormat="1" applyFont="1" applyFill="1" applyBorder="1" applyAlignment="1" applyProtection="1">
      <alignment horizontal="center"/>
    </xf>
    <xf numFmtId="0" fontId="3" fillId="0" borderId="0" xfId="2" applyNumberFormat="1" applyFont="1" applyFill="1" applyBorder="1" applyAlignment="1" applyProtection="1"/>
    <xf numFmtId="0" fontId="3" fillId="0" borderId="0" xfId="2" applyNumberFormat="1" applyFont="1" applyFill="1" applyBorder="1" applyAlignment="1" applyProtection="1">
      <alignment horizontal="center"/>
    </xf>
    <xf numFmtId="0" fontId="3" fillId="0" borderId="0" xfId="2" applyFont="1" applyBorder="1" applyAlignment="1">
      <alignment horizontal="center" vertical="center"/>
    </xf>
    <xf numFmtId="164" fontId="4" fillId="0" borderId="0" xfId="1" applyNumberFormat="1" applyFont="1" applyAlignment="1">
      <alignment horizontal="right" vertical="center"/>
    </xf>
    <xf numFmtId="164" fontId="4" fillId="0" borderId="2" xfId="1" applyNumberFormat="1" applyFont="1" applyBorder="1" applyAlignment="1">
      <alignment horizontal="right" vertical="center"/>
    </xf>
    <xf numFmtId="164" fontId="4" fillId="0" borderId="0" xfId="1" applyNumberFormat="1" applyFont="1" applyFill="1" applyBorder="1" applyAlignment="1" applyProtection="1"/>
    <xf numFmtId="7" fontId="3" fillId="0" borderId="0" xfId="2" applyNumberFormat="1" applyFont="1" applyFill="1" applyBorder="1" applyAlignment="1" applyProtection="1"/>
    <xf numFmtId="5" fontId="3" fillId="0" borderId="0" xfId="2" applyNumberFormat="1" applyFont="1" applyFill="1" applyBorder="1" applyAlignment="1" applyProtection="1"/>
    <xf numFmtId="5" fontId="6" fillId="0" borderId="0" xfId="0" applyNumberFormat="1" applyFont="1"/>
    <xf numFmtId="0" fontId="3" fillId="0" borderId="0" xfId="2" applyNumberFormat="1" applyFont="1" applyFill="1" applyBorder="1" applyAlignment="1" applyProtection="1">
      <alignment horizontal="left"/>
    </xf>
    <xf numFmtId="0" fontId="3" fillId="0" borderId="0" xfId="2" applyFont="1" applyAlignment="1">
      <alignment horizontal="center" vertical="center"/>
    </xf>
    <xf numFmtId="0" fontId="3" fillId="0" borderId="0" xfId="2" applyNumberFormat="1" applyFont="1" applyFill="1" applyBorder="1" applyAlignment="1" applyProtection="1">
      <alignment horizontal="center"/>
    </xf>
  </cellXfs>
  <cellStyles count="3">
    <cellStyle name="Comma" xfId="1" builtinId="3"/>
    <cellStyle name="Normal" xfId="0" builtinId="0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0"/>
  <sheetViews>
    <sheetView tabSelected="1" workbookViewId="0">
      <selection activeCell="Q12" sqref="Q12"/>
    </sheetView>
  </sheetViews>
  <sheetFormatPr defaultRowHeight="15" x14ac:dyDescent="0.2"/>
  <cols>
    <col min="1" max="1" width="7" style="3" customWidth="1"/>
    <col min="2" max="2" width="43.28515625" style="3" bestFit="1" customWidth="1"/>
    <col min="3" max="3" width="21.42578125" style="3" hidden="1" customWidth="1"/>
    <col min="4" max="4" width="5.7109375" style="3" hidden="1" customWidth="1"/>
    <col min="5" max="5" width="21" style="3" hidden="1" customWidth="1"/>
    <col min="6" max="6" width="5.7109375" style="3" hidden="1" customWidth="1"/>
    <col min="7" max="7" width="17.28515625" style="3" hidden="1" customWidth="1"/>
    <col min="8" max="8" width="5.7109375" style="3" hidden="1" customWidth="1"/>
    <col min="9" max="9" width="16.7109375" style="3" hidden="1" customWidth="1"/>
    <col min="10" max="10" width="5.7109375" style="3" hidden="1" customWidth="1"/>
    <col min="11" max="11" width="18.140625" style="3" hidden="1" customWidth="1"/>
    <col min="12" max="12" width="5.7109375" style="3" hidden="1" customWidth="1"/>
    <col min="13" max="13" width="16.7109375" style="3" hidden="1" customWidth="1"/>
    <col min="14" max="14" width="5.7109375" style="3" hidden="1" customWidth="1"/>
    <col min="15" max="15" width="17.5703125" style="3" hidden="1" customWidth="1"/>
    <col min="16" max="16" width="5.7109375" style="3" customWidth="1"/>
    <col min="17" max="17" width="18.140625" style="3" bestFit="1" customWidth="1"/>
    <col min="18" max="16384" width="9.140625" style="3"/>
  </cols>
  <sheetData>
    <row r="1" spans="1:17" ht="15.75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15.75" x14ac:dyDescent="0.2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15.75" x14ac:dyDescent="0.25">
      <c r="A3" s="37" t="s">
        <v>46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17" ht="15.75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17" ht="15.75" x14ac:dyDescent="0.25">
      <c r="A5" s="27"/>
      <c r="B5" s="35" t="s">
        <v>47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</row>
    <row r="6" spans="1:17" ht="15.75" x14ac:dyDescent="0.25">
      <c r="A6" s="27"/>
      <c r="B6" s="2" t="s">
        <v>48</v>
      </c>
      <c r="C6" s="25">
        <v>450</v>
      </c>
      <c r="D6" s="27"/>
      <c r="E6" s="25">
        <v>470</v>
      </c>
      <c r="F6" s="27"/>
      <c r="G6" s="25">
        <v>1025</v>
      </c>
      <c r="H6" s="27"/>
      <c r="I6" s="25">
        <v>830</v>
      </c>
      <c r="J6" s="27"/>
      <c r="K6" s="27"/>
      <c r="L6" s="27"/>
      <c r="M6" s="27"/>
      <c r="N6" s="27"/>
      <c r="O6" s="27"/>
      <c r="P6" s="27"/>
      <c r="Q6" s="25">
        <f>I6+G6+E6+C6</f>
        <v>2775</v>
      </c>
    </row>
    <row r="7" spans="1:17" x14ac:dyDescent="0.2">
      <c r="A7" s="2"/>
      <c r="B7" s="2" t="s">
        <v>49</v>
      </c>
      <c r="C7" s="25">
        <v>431</v>
      </c>
      <c r="D7" s="2"/>
      <c r="E7" s="25">
        <v>407</v>
      </c>
      <c r="F7" s="25"/>
      <c r="G7" s="25">
        <v>1025</v>
      </c>
      <c r="H7" s="25"/>
      <c r="I7" s="25">
        <v>786</v>
      </c>
      <c r="J7" s="2"/>
      <c r="K7" s="2"/>
      <c r="L7" s="2"/>
      <c r="M7" s="2"/>
      <c r="Q7" s="25">
        <f t="shared" ref="Q7:Q8" si="0">I7+G7+E7+C7</f>
        <v>2649</v>
      </c>
    </row>
    <row r="8" spans="1:17" x14ac:dyDescent="0.2">
      <c r="A8" s="2"/>
      <c r="B8" s="2" t="s">
        <v>50</v>
      </c>
      <c r="C8" s="25">
        <v>420</v>
      </c>
      <c r="D8" s="2"/>
      <c r="E8" s="25">
        <v>395</v>
      </c>
      <c r="F8" s="25"/>
      <c r="G8" s="25">
        <v>994</v>
      </c>
      <c r="H8" s="25"/>
      <c r="I8" s="25">
        <v>762</v>
      </c>
      <c r="J8" s="2"/>
      <c r="K8" s="2"/>
      <c r="L8" s="2"/>
      <c r="M8" s="2"/>
      <c r="Q8" s="25">
        <f t="shared" si="0"/>
        <v>2571</v>
      </c>
    </row>
    <row r="9" spans="1:17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7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7" ht="15.75" x14ac:dyDescent="0.2">
      <c r="A11" s="2"/>
      <c r="B11" s="2"/>
      <c r="C11" s="10" t="s">
        <v>2</v>
      </c>
      <c r="D11" s="11"/>
      <c r="E11" s="10" t="s">
        <v>3</v>
      </c>
      <c r="F11" s="11"/>
      <c r="G11" s="10" t="s">
        <v>4</v>
      </c>
      <c r="H11" s="11"/>
      <c r="I11" s="10" t="s">
        <v>5</v>
      </c>
      <c r="J11" s="11"/>
      <c r="K11" s="10" t="s">
        <v>6</v>
      </c>
      <c r="L11" s="11"/>
      <c r="M11" s="10" t="s">
        <v>7</v>
      </c>
      <c r="O11" s="10" t="s">
        <v>44</v>
      </c>
      <c r="Q11" s="28"/>
    </row>
    <row r="12" spans="1:17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O12" s="2"/>
      <c r="Q12" s="2"/>
    </row>
    <row r="13" spans="1:17" ht="15.75" x14ac:dyDescent="0.2">
      <c r="B13" s="1" t="s">
        <v>8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O13" s="2"/>
      <c r="Q13" s="2"/>
    </row>
    <row r="14" spans="1:17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O14" s="2"/>
      <c r="Q14" s="2"/>
    </row>
    <row r="15" spans="1:17" x14ac:dyDescent="0.2">
      <c r="B15" s="5" t="s">
        <v>9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O15" s="2"/>
      <c r="Q15" s="2"/>
    </row>
    <row r="16" spans="1:17" x14ac:dyDescent="0.2">
      <c r="A16" s="2"/>
      <c r="B16" s="5" t="s">
        <v>10</v>
      </c>
      <c r="C16" s="6">
        <v>0</v>
      </c>
      <c r="D16" s="2"/>
      <c r="E16" s="17">
        <v>0</v>
      </c>
      <c r="F16" s="18"/>
      <c r="G16" s="17">
        <v>0</v>
      </c>
      <c r="H16" s="18"/>
      <c r="I16" s="17">
        <v>0</v>
      </c>
      <c r="J16" s="18"/>
      <c r="K16" s="17">
        <v>0</v>
      </c>
      <c r="L16" s="18"/>
      <c r="M16" s="17">
        <v>1168240</v>
      </c>
      <c r="N16" s="19"/>
      <c r="O16" s="17">
        <v>-1168240</v>
      </c>
      <c r="P16" s="19"/>
      <c r="Q16" s="17">
        <f>C16+E16+G16+I16+K16+M16+O16</f>
        <v>0</v>
      </c>
    </row>
    <row r="17" spans="1:17" x14ac:dyDescent="0.2">
      <c r="A17" s="2"/>
      <c r="B17" s="5" t="s">
        <v>11</v>
      </c>
      <c r="C17" s="14">
        <v>0</v>
      </c>
      <c r="D17" s="2"/>
      <c r="E17" s="20">
        <v>0</v>
      </c>
      <c r="F17" s="18"/>
      <c r="G17" s="20">
        <v>0</v>
      </c>
      <c r="H17" s="18"/>
      <c r="I17" s="20">
        <v>0</v>
      </c>
      <c r="J17" s="18"/>
      <c r="K17" s="20">
        <v>0</v>
      </c>
      <c r="L17" s="18"/>
      <c r="M17" s="20">
        <v>3440000</v>
      </c>
      <c r="N17" s="19"/>
      <c r="O17" s="20">
        <v>0</v>
      </c>
      <c r="P17" s="19"/>
      <c r="Q17" s="29">
        <f t="shared" ref="Q17:Q22" si="1">C17+E17+G17+I17+K17+M17+O17</f>
        <v>3440000</v>
      </c>
    </row>
    <row r="18" spans="1:17" x14ac:dyDescent="0.2">
      <c r="A18" s="2"/>
      <c r="B18" s="5" t="s">
        <v>12</v>
      </c>
      <c r="C18" s="14">
        <v>192096</v>
      </c>
      <c r="D18" s="2"/>
      <c r="E18" s="20">
        <v>200531</v>
      </c>
      <c r="F18" s="18"/>
      <c r="G18" s="20">
        <v>490360</v>
      </c>
      <c r="H18" s="18"/>
      <c r="I18" s="20">
        <v>368560</v>
      </c>
      <c r="J18" s="18"/>
      <c r="K18" s="20">
        <v>0</v>
      </c>
      <c r="L18" s="18"/>
      <c r="M18" s="20">
        <v>0</v>
      </c>
      <c r="N18" s="19"/>
      <c r="O18" s="20">
        <v>0</v>
      </c>
      <c r="P18" s="19"/>
      <c r="Q18" s="29">
        <f t="shared" si="1"/>
        <v>1251547</v>
      </c>
    </row>
    <row r="19" spans="1:17" x14ac:dyDescent="0.2">
      <c r="A19" s="2"/>
      <c r="B19" s="5" t="s">
        <v>13</v>
      </c>
      <c r="C19" s="14">
        <v>31000</v>
      </c>
      <c r="D19" s="2"/>
      <c r="E19" s="20">
        <v>47237</v>
      </c>
      <c r="F19" s="18"/>
      <c r="G19" s="20">
        <v>43000</v>
      </c>
      <c r="H19" s="18"/>
      <c r="I19" s="20">
        <v>83330</v>
      </c>
      <c r="J19" s="18"/>
      <c r="K19" s="20">
        <v>0</v>
      </c>
      <c r="L19" s="18"/>
      <c r="M19" s="20">
        <v>0</v>
      </c>
      <c r="N19" s="19"/>
      <c r="O19" s="20">
        <v>0</v>
      </c>
      <c r="P19" s="19"/>
      <c r="Q19" s="29">
        <f t="shared" si="1"/>
        <v>204567</v>
      </c>
    </row>
    <row r="20" spans="1:17" x14ac:dyDescent="0.2">
      <c r="A20" s="2"/>
      <c r="B20" s="5" t="s">
        <v>14</v>
      </c>
      <c r="C20" s="14">
        <v>52000</v>
      </c>
      <c r="D20" s="2"/>
      <c r="E20" s="20">
        <v>113728</v>
      </c>
      <c r="F20" s="18"/>
      <c r="G20" s="20">
        <v>5500</v>
      </c>
      <c r="H20" s="18"/>
      <c r="I20" s="20">
        <v>7000</v>
      </c>
      <c r="J20" s="18"/>
      <c r="K20" s="20">
        <v>0</v>
      </c>
      <c r="L20" s="18"/>
      <c r="M20" s="20">
        <v>19200</v>
      </c>
      <c r="N20" s="19"/>
      <c r="O20" s="20">
        <v>0</v>
      </c>
      <c r="P20" s="19"/>
      <c r="Q20" s="29">
        <f t="shared" si="1"/>
        <v>197428</v>
      </c>
    </row>
    <row r="21" spans="1:17" x14ac:dyDescent="0.2">
      <c r="A21" s="2"/>
      <c r="B21" s="5" t="s">
        <v>15</v>
      </c>
      <c r="C21" s="14">
        <v>0</v>
      </c>
      <c r="D21" s="2"/>
      <c r="E21" s="20">
        <v>139049</v>
      </c>
      <c r="F21" s="18"/>
      <c r="G21" s="20">
        <v>73000</v>
      </c>
      <c r="H21" s="18"/>
      <c r="I21" s="20">
        <v>49750</v>
      </c>
      <c r="J21" s="18"/>
      <c r="K21" s="20">
        <v>0</v>
      </c>
      <c r="L21" s="18"/>
      <c r="M21" s="20">
        <v>0</v>
      </c>
      <c r="N21" s="19"/>
      <c r="O21" s="20">
        <v>0</v>
      </c>
      <c r="P21" s="19"/>
      <c r="Q21" s="29">
        <f t="shared" si="1"/>
        <v>261799</v>
      </c>
    </row>
    <row r="22" spans="1:17" x14ac:dyDescent="0.2">
      <c r="A22" s="2"/>
      <c r="B22" s="5" t="s">
        <v>16</v>
      </c>
      <c r="C22" s="14">
        <v>0</v>
      </c>
      <c r="D22" s="2"/>
      <c r="E22" s="20">
        <v>3200</v>
      </c>
      <c r="F22" s="18"/>
      <c r="G22" s="20">
        <v>42000</v>
      </c>
      <c r="H22" s="18"/>
      <c r="I22" s="20">
        <v>36000</v>
      </c>
      <c r="J22" s="18"/>
      <c r="K22" s="20">
        <v>0</v>
      </c>
      <c r="L22" s="18"/>
      <c r="M22" s="20">
        <v>812400</v>
      </c>
      <c r="N22" s="19"/>
      <c r="O22" s="20">
        <v>0</v>
      </c>
      <c r="P22" s="19"/>
      <c r="Q22" s="29">
        <f t="shared" si="1"/>
        <v>893600</v>
      </c>
    </row>
    <row r="23" spans="1:17" x14ac:dyDescent="0.2">
      <c r="A23" s="2"/>
      <c r="B23" s="5" t="s">
        <v>17</v>
      </c>
      <c r="C23" s="15">
        <f>SUM(C16:C22)</f>
        <v>275096</v>
      </c>
      <c r="D23" s="2"/>
      <c r="E23" s="21">
        <f>SUM(E16:E22)</f>
        <v>503745</v>
      </c>
      <c r="F23" s="18"/>
      <c r="G23" s="21">
        <f>SUM(G16:G22)</f>
        <v>653860</v>
      </c>
      <c r="H23" s="18"/>
      <c r="I23" s="21">
        <f>SUM(I16:I22)</f>
        <v>544640</v>
      </c>
      <c r="J23" s="18"/>
      <c r="K23" s="21">
        <f>SUM(K16:K22)</f>
        <v>0</v>
      </c>
      <c r="L23" s="18"/>
      <c r="M23" s="21">
        <f>SUM(M16:M22)</f>
        <v>5439840</v>
      </c>
      <c r="N23" s="19"/>
      <c r="O23" s="21">
        <f>SUM(O16:O22)</f>
        <v>-1168240</v>
      </c>
      <c r="P23" s="19"/>
      <c r="Q23" s="30">
        <f>SUM(Q16:Q22)</f>
        <v>6248941</v>
      </c>
    </row>
    <row r="24" spans="1:17" x14ac:dyDescent="0.2">
      <c r="A24" s="2"/>
      <c r="B24" s="2"/>
      <c r="C24" s="16"/>
      <c r="D24" s="2"/>
      <c r="E24" s="22"/>
      <c r="F24" s="18"/>
      <c r="G24" s="22"/>
      <c r="H24" s="18"/>
      <c r="I24" s="22"/>
      <c r="J24" s="18"/>
      <c r="K24" s="22"/>
      <c r="L24" s="18"/>
      <c r="M24" s="22"/>
      <c r="N24" s="19"/>
      <c r="O24" s="22"/>
      <c r="P24" s="19"/>
      <c r="Q24" s="31"/>
    </row>
    <row r="25" spans="1:17" x14ac:dyDescent="0.2">
      <c r="B25" s="5" t="s">
        <v>18</v>
      </c>
      <c r="C25" s="16"/>
      <c r="D25" s="2"/>
      <c r="E25" s="22"/>
      <c r="F25" s="18"/>
      <c r="G25" s="22"/>
      <c r="H25" s="18"/>
      <c r="I25" s="22"/>
      <c r="J25" s="18"/>
      <c r="K25" s="22"/>
      <c r="L25" s="18"/>
      <c r="M25" s="22"/>
      <c r="N25" s="19"/>
      <c r="O25" s="22"/>
      <c r="P25" s="19"/>
      <c r="Q25" s="31"/>
    </row>
    <row r="26" spans="1:17" x14ac:dyDescent="0.2">
      <c r="A26" s="2"/>
      <c r="B26" s="5" t="s">
        <v>19</v>
      </c>
      <c r="C26" s="14">
        <v>3199759</v>
      </c>
      <c r="D26" s="2"/>
      <c r="E26" s="20">
        <v>3004224</v>
      </c>
      <c r="F26" s="18"/>
      <c r="G26" s="20">
        <v>7386882</v>
      </c>
      <c r="H26" s="18"/>
      <c r="I26" s="20">
        <v>5702735</v>
      </c>
      <c r="J26" s="18"/>
      <c r="K26" s="20">
        <v>0</v>
      </c>
      <c r="L26" s="18"/>
      <c r="M26" s="20">
        <v>1929360</v>
      </c>
      <c r="N26" s="19"/>
      <c r="O26" s="20">
        <v>-1929360</v>
      </c>
      <c r="P26" s="19"/>
      <c r="Q26" s="29">
        <f t="shared" ref="Q26:Q28" si="2">C26+E26+G26+I26+K26+M26+O26</f>
        <v>19293600</v>
      </c>
    </row>
    <row r="27" spans="1:17" x14ac:dyDescent="0.2">
      <c r="A27" s="2"/>
      <c r="B27" s="5" t="s">
        <v>20</v>
      </c>
      <c r="C27" s="14">
        <v>50000</v>
      </c>
      <c r="D27" s="2"/>
      <c r="E27" s="20">
        <v>75000</v>
      </c>
      <c r="F27" s="18"/>
      <c r="G27" s="20">
        <v>175000</v>
      </c>
      <c r="H27" s="18"/>
      <c r="I27" s="20">
        <v>100000</v>
      </c>
      <c r="J27" s="18"/>
      <c r="K27" s="20">
        <v>0</v>
      </c>
      <c r="L27" s="18"/>
      <c r="M27" s="20">
        <v>0</v>
      </c>
      <c r="N27" s="19"/>
      <c r="O27" s="20">
        <v>0</v>
      </c>
      <c r="P27" s="19"/>
      <c r="Q27" s="29">
        <f t="shared" si="2"/>
        <v>400000</v>
      </c>
    </row>
    <row r="28" spans="1:17" x14ac:dyDescent="0.2">
      <c r="A28" s="2"/>
      <c r="B28" s="5" t="s">
        <v>21</v>
      </c>
      <c r="C28" s="14">
        <v>0</v>
      </c>
      <c r="D28" s="2"/>
      <c r="E28" s="20">
        <v>0</v>
      </c>
      <c r="F28" s="18"/>
      <c r="G28" s="20">
        <v>0</v>
      </c>
      <c r="H28" s="18"/>
      <c r="I28" s="20">
        <v>0</v>
      </c>
      <c r="J28" s="18"/>
      <c r="K28" s="20">
        <v>0</v>
      </c>
      <c r="L28" s="18"/>
      <c r="M28" s="20">
        <v>0</v>
      </c>
      <c r="N28" s="19"/>
      <c r="O28" s="20">
        <v>0</v>
      </c>
      <c r="P28" s="19"/>
      <c r="Q28" s="29">
        <f t="shared" si="2"/>
        <v>0</v>
      </c>
    </row>
    <row r="29" spans="1:17" x14ac:dyDescent="0.2">
      <c r="A29" s="2"/>
      <c r="B29" s="5" t="s">
        <v>17</v>
      </c>
      <c r="C29" s="15">
        <f>SUM(C26:C28)</f>
        <v>3249759</v>
      </c>
      <c r="D29" s="2"/>
      <c r="E29" s="21">
        <f>SUM(E26:E28)</f>
        <v>3079224</v>
      </c>
      <c r="F29" s="18"/>
      <c r="G29" s="21">
        <f>SUM(G26:G28)</f>
        <v>7561882</v>
      </c>
      <c r="H29" s="18"/>
      <c r="I29" s="21">
        <f>SUM(I26:I28)</f>
        <v>5802735</v>
      </c>
      <c r="J29" s="18"/>
      <c r="K29" s="21">
        <f>SUM(K26:K28)</f>
        <v>0</v>
      </c>
      <c r="L29" s="18"/>
      <c r="M29" s="21">
        <f>SUM(M26:M28)</f>
        <v>1929360</v>
      </c>
      <c r="N29" s="19"/>
      <c r="O29" s="21">
        <f>SUM(O26:O28)</f>
        <v>-1929360</v>
      </c>
      <c r="P29" s="19"/>
      <c r="Q29" s="30">
        <f>SUM(Q26:Q28)</f>
        <v>19693600</v>
      </c>
    </row>
    <row r="30" spans="1:17" x14ac:dyDescent="0.2">
      <c r="A30" s="2"/>
      <c r="B30" s="2"/>
      <c r="C30" s="16"/>
      <c r="D30" s="2"/>
      <c r="E30" s="22"/>
      <c r="F30" s="18"/>
      <c r="G30" s="22"/>
      <c r="H30" s="18"/>
      <c r="I30" s="22"/>
      <c r="J30" s="18"/>
      <c r="K30" s="22"/>
      <c r="L30" s="18"/>
      <c r="M30" s="22"/>
      <c r="N30" s="19"/>
      <c r="O30" s="22"/>
      <c r="P30" s="19"/>
      <c r="Q30" s="31"/>
    </row>
    <row r="31" spans="1:17" x14ac:dyDescent="0.2">
      <c r="B31" s="5" t="s">
        <v>22</v>
      </c>
      <c r="C31" s="16"/>
      <c r="D31" s="2"/>
      <c r="E31" s="22"/>
      <c r="F31" s="18"/>
      <c r="G31" s="22"/>
      <c r="H31" s="18"/>
      <c r="I31" s="22"/>
      <c r="J31" s="18"/>
      <c r="K31" s="22"/>
      <c r="L31" s="18"/>
      <c r="M31" s="22"/>
      <c r="N31" s="19"/>
      <c r="O31" s="22"/>
      <c r="P31" s="19"/>
      <c r="Q31" s="31"/>
    </row>
    <row r="32" spans="1:17" x14ac:dyDescent="0.2">
      <c r="A32" s="2"/>
      <c r="B32" s="5" t="s">
        <v>23</v>
      </c>
      <c r="C32" s="14">
        <v>27300</v>
      </c>
      <c r="D32" s="2"/>
      <c r="E32" s="20">
        <v>17325</v>
      </c>
      <c r="F32" s="18"/>
      <c r="G32" s="20">
        <v>30250</v>
      </c>
      <c r="H32" s="18"/>
      <c r="I32" s="20">
        <v>23100</v>
      </c>
      <c r="J32" s="18"/>
      <c r="K32" s="20">
        <v>0</v>
      </c>
      <c r="L32" s="18"/>
      <c r="M32" s="20">
        <v>0</v>
      </c>
      <c r="N32" s="19"/>
      <c r="O32" s="20">
        <v>0</v>
      </c>
      <c r="P32" s="19"/>
      <c r="Q32" s="29">
        <f t="shared" ref="Q32:Q35" si="3">C32+E32+G32+I32+K32+M32+O32</f>
        <v>97975</v>
      </c>
    </row>
    <row r="33" spans="1:17" x14ac:dyDescent="0.2">
      <c r="A33" s="2"/>
      <c r="B33" s="5" t="s">
        <v>24</v>
      </c>
      <c r="C33" s="14">
        <v>150000</v>
      </c>
      <c r="D33" s="2"/>
      <c r="E33" s="20">
        <v>150000</v>
      </c>
      <c r="F33" s="18"/>
      <c r="G33" s="20">
        <v>150000</v>
      </c>
      <c r="H33" s="18"/>
      <c r="I33" s="20">
        <v>150000</v>
      </c>
      <c r="J33" s="18"/>
      <c r="K33" s="20">
        <v>0</v>
      </c>
      <c r="L33" s="18"/>
      <c r="M33" s="20">
        <v>0</v>
      </c>
      <c r="N33" s="19"/>
      <c r="O33" s="20">
        <v>0</v>
      </c>
      <c r="P33" s="19"/>
      <c r="Q33" s="29">
        <f t="shared" si="3"/>
        <v>600000</v>
      </c>
    </row>
    <row r="34" spans="1:17" x14ac:dyDescent="0.2">
      <c r="A34" s="2"/>
      <c r="B34" s="5" t="s">
        <v>25</v>
      </c>
      <c r="C34" s="14">
        <v>37500</v>
      </c>
      <c r="D34" s="2"/>
      <c r="E34" s="20">
        <v>37500</v>
      </c>
      <c r="F34" s="18"/>
      <c r="G34" s="20">
        <v>37500</v>
      </c>
      <c r="H34" s="18"/>
      <c r="I34" s="20">
        <v>37500</v>
      </c>
      <c r="J34" s="18"/>
      <c r="K34" s="20">
        <v>0</v>
      </c>
      <c r="L34" s="18"/>
      <c r="M34" s="20">
        <v>0</v>
      </c>
      <c r="N34" s="19"/>
      <c r="O34" s="20">
        <v>0</v>
      </c>
      <c r="P34" s="19"/>
      <c r="Q34" s="29">
        <f t="shared" si="3"/>
        <v>150000</v>
      </c>
    </row>
    <row r="35" spans="1:17" x14ac:dyDescent="0.2">
      <c r="A35" s="2"/>
      <c r="B35" s="5" t="s">
        <v>26</v>
      </c>
      <c r="C35" s="14">
        <v>0</v>
      </c>
      <c r="D35" s="2"/>
      <c r="E35" s="20">
        <v>0</v>
      </c>
      <c r="F35" s="18"/>
      <c r="G35" s="20">
        <v>0</v>
      </c>
      <c r="H35" s="18"/>
      <c r="I35" s="20">
        <v>0</v>
      </c>
      <c r="J35" s="18"/>
      <c r="K35" s="20">
        <v>0</v>
      </c>
      <c r="L35" s="18"/>
      <c r="M35" s="20">
        <v>0</v>
      </c>
      <c r="N35" s="19"/>
      <c r="O35" s="20">
        <v>0</v>
      </c>
      <c r="P35" s="19"/>
      <c r="Q35" s="29">
        <f t="shared" si="3"/>
        <v>0</v>
      </c>
    </row>
    <row r="36" spans="1:17" x14ac:dyDescent="0.2">
      <c r="A36" s="2"/>
      <c r="B36" s="5" t="s">
        <v>17</v>
      </c>
      <c r="C36" s="15">
        <f>SUM(C32:C35)</f>
        <v>214800</v>
      </c>
      <c r="D36" s="2"/>
      <c r="E36" s="21">
        <f>SUM(E32:E35)</f>
        <v>204825</v>
      </c>
      <c r="F36" s="18"/>
      <c r="G36" s="21">
        <f>SUM(G32:G35)</f>
        <v>217750</v>
      </c>
      <c r="H36" s="18"/>
      <c r="I36" s="21">
        <f>SUM(I32:I35)</f>
        <v>210600</v>
      </c>
      <c r="J36" s="18"/>
      <c r="K36" s="21">
        <f>SUM(K32:K35)</f>
        <v>0</v>
      </c>
      <c r="L36" s="18"/>
      <c r="M36" s="21">
        <f>SUM(M32:M35)</f>
        <v>0</v>
      </c>
      <c r="N36" s="19"/>
      <c r="O36" s="21">
        <f>SUM(O32:O35)</f>
        <v>0</v>
      </c>
      <c r="P36" s="19"/>
      <c r="Q36" s="30">
        <f>SUM(Q32:Q35)</f>
        <v>847975</v>
      </c>
    </row>
    <row r="37" spans="1:17" x14ac:dyDescent="0.2">
      <c r="A37" s="2"/>
      <c r="B37" s="2"/>
      <c r="C37" s="2"/>
      <c r="D37" s="2"/>
      <c r="E37" s="18"/>
      <c r="F37" s="18"/>
      <c r="G37" s="18"/>
      <c r="H37" s="18"/>
      <c r="I37" s="18"/>
      <c r="J37" s="18"/>
      <c r="K37" s="18"/>
      <c r="L37" s="18"/>
      <c r="M37" s="18"/>
      <c r="N37" s="19"/>
      <c r="O37" s="18"/>
      <c r="P37" s="19"/>
      <c r="Q37" s="18"/>
    </row>
    <row r="38" spans="1:17" ht="15.75" x14ac:dyDescent="0.2">
      <c r="A38" s="2"/>
      <c r="B38" s="4" t="s">
        <v>27</v>
      </c>
      <c r="C38" s="8">
        <f>C36+C29+C23</f>
        <v>3739655</v>
      </c>
      <c r="D38" s="2"/>
      <c r="E38" s="23">
        <f>E36+E29+E23</f>
        <v>3787794</v>
      </c>
      <c r="F38" s="18"/>
      <c r="G38" s="23">
        <f>G36+G29+G23</f>
        <v>8433492</v>
      </c>
      <c r="H38" s="18"/>
      <c r="I38" s="23">
        <f>I36+I29+I23</f>
        <v>6557975</v>
      </c>
      <c r="J38" s="18"/>
      <c r="K38" s="23">
        <f>K36+K29+K23</f>
        <v>0</v>
      </c>
      <c r="L38" s="18"/>
      <c r="M38" s="23">
        <f>M36+M29+M23</f>
        <v>7369200</v>
      </c>
      <c r="N38" s="19"/>
      <c r="O38" s="23">
        <f>O36+O29+O23</f>
        <v>-3097600</v>
      </c>
      <c r="P38" s="19"/>
      <c r="Q38" s="23">
        <f>Q36+Q29+Q23</f>
        <v>26790516</v>
      </c>
    </row>
    <row r="39" spans="1:17" x14ac:dyDescent="0.2">
      <c r="A39" s="2"/>
      <c r="B39" s="2"/>
      <c r="C39" s="2"/>
      <c r="D39" s="2"/>
      <c r="E39" s="18"/>
      <c r="F39" s="18"/>
      <c r="G39" s="18"/>
      <c r="H39" s="18"/>
      <c r="I39" s="18"/>
      <c r="J39" s="18"/>
      <c r="K39" s="18"/>
      <c r="L39" s="18"/>
      <c r="M39" s="18"/>
      <c r="N39" s="19"/>
      <c r="O39" s="18"/>
      <c r="P39" s="19"/>
      <c r="Q39" s="18"/>
    </row>
    <row r="40" spans="1:17" x14ac:dyDescent="0.2">
      <c r="A40" s="2"/>
      <c r="B40" s="2"/>
      <c r="C40" s="2"/>
      <c r="D40" s="2"/>
      <c r="E40" s="18"/>
      <c r="F40" s="18"/>
      <c r="G40" s="18"/>
      <c r="H40" s="18"/>
      <c r="I40" s="18"/>
      <c r="J40" s="18"/>
      <c r="K40" s="18"/>
      <c r="L40" s="18"/>
      <c r="M40" s="18"/>
      <c r="N40" s="19"/>
      <c r="O40" s="18"/>
      <c r="P40" s="19"/>
      <c r="Q40" s="18"/>
    </row>
    <row r="41" spans="1:17" ht="15.75" x14ac:dyDescent="0.2">
      <c r="B41" s="1" t="s">
        <v>28</v>
      </c>
      <c r="C41" s="2"/>
      <c r="D41" s="2"/>
      <c r="E41" s="18"/>
      <c r="F41" s="18"/>
      <c r="G41" s="18"/>
      <c r="H41" s="18"/>
      <c r="I41" s="18"/>
      <c r="J41" s="18"/>
      <c r="K41" s="18"/>
      <c r="L41" s="18"/>
      <c r="M41" s="18"/>
      <c r="N41" s="19"/>
      <c r="O41" s="18"/>
      <c r="P41" s="19"/>
      <c r="Q41" s="18"/>
    </row>
    <row r="42" spans="1:17" x14ac:dyDescent="0.2">
      <c r="A42" s="2"/>
      <c r="B42" s="2"/>
      <c r="C42" s="2"/>
      <c r="D42" s="2"/>
      <c r="E42" s="18"/>
      <c r="F42" s="18"/>
      <c r="G42" s="18"/>
      <c r="H42" s="18"/>
      <c r="I42" s="18"/>
      <c r="J42" s="18"/>
      <c r="K42" s="18"/>
      <c r="L42" s="18"/>
      <c r="M42" s="18"/>
      <c r="N42" s="19"/>
      <c r="O42" s="18"/>
      <c r="P42" s="19"/>
      <c r="Q42" s="18"/>
    </row>
    <row r="43" spans="1:17" x14ac:dyDescent="0.2">
      <c r="A43" s="2"/>
      <c r="B43" s="2"/>
      <c r="C43" s="2"/>
      <c r="D43" s="2"/>
      <c r="E43" s="18"/>
      <c r="F43" s="18"/>
      <c r="G43" s="18"/>
      <c r="H43" s="18"/>
      <c r="I43" s="18"/>
      <c r="J43" s="18"/>
      <c r="K43" s="18"/>
      <c r="L43" s="18"/>
      <c r="M43" s="18"/>
      <c r="N43" s="19"/>
      <c r="O43" s="18"/>
      <c r="P43" s="19"/>
      <c r="Q43" s="18"/>
    </row>
    <row r="44" spans="1:17" x14ac:dyDescent="0.2">
      <c r="A44" s="2"/>
      <c r="B44" s="5" t="s">
        <v>29</v>
      </c>
      <c r="C44" s="6">
        <v>2033562</v>
      </c>
      <c r="D44" s="2"/>
      <c r="E44" s="17">
        <v>1686918.4</v>
      </c>
      <c r="F44" s="18"/>
      <c r="G44" s="17">
        <v>4365590.4800000004</v>
      </c>
      <c r="H44" s="18"/>
      <c r="I44" s="17">
        <v>3339310.34</v>
      </c>
      <c r="J44" s="18"/>
      <c r="K44" s="17">
        <v>0</v>
      </c>
      <c r="L44" s="18"/>
      <c r="M44" s="17">
        <v>0</v>
      </c>
      <c r="N44" s="19"/>
      <c r="O44" s="17">
        <v>0</v>
      </c>
      <c r="P44" s="19"/>
      <c r="Q44" s="17">
        <f>C44+E44+G44+I44+K44+M44+O44</f>
        <v>11425381.220000001</v>
      </c>
    </row>
    <row r="45" spans="1:17" x14ac:dyDescent="0.2">
      <c r="A45" s="2"/>
      <c r="B45" s="5" t="s">
        <v>30</v>
      </c>
      <c r="C45" s="14">
        <v>12290</v>
      </c>
      <c r="D45" s="2"/>
      <c r="E45" s="20">
        <v>23153</v>
      </c>
      <c r="F45" s="18"/>
      <c r="G45" s="20">
        <v>16496</v>
      </c>
      <c r="H45" s="18"/>
      <c r="I45" s="20">
        <v>37670</v>
      </c>
      <c r="J45" s="18"/>
      <c r="K45" s="20">
        <v>0</v>
      </c>
      <c r="L45" s="18"/>
      <c r="M45" s="20">
        <v>146866.49</v>
      </c>
      <c r="N45" s="19"/>
      <c r="O45" s="20">
        <v>0</v>
      </c>
      <c r="P45" s="19"/>
      <c r="Q45" s="29">
        <f t="shared" ref="Q45:Q57" si="4">C45+E45+G45+I45+K45+M45+O45</f>
        <v>236475.49</v>
      </c>
    </row>
    <row r="46" spans="1:17" x14ac:dyDescent="0.2">
      <c r="A46" s="2"/>
      <c r="B46" s="5" t="s">
        <v>31</v>
      </c>
      <c r="C46" s="14">
        <v>0</v>
      </c>
      <c r="D46" s="2"/>
      <c r="E46" s="20">
        <v>0</v>
      </c>
      <c r="F46" s="18"/>
      <c r="G46" s="20">
        <v>0</v>
      </c>
      <c r="H46" s="18"/>
      <c r="I46" s="20">
        <v>0</v>
      </c>
      <c r="J46" s="18"/>
      <c r="K46" s="20">
        <v>0</v>
      </c>
      <c r="L46" s="18"/>
      <c r="M46" s="20">
        <v>222976.66</v>
      </c>
      <c r="N46" s="19"/>
      <c r="O46" s="20">
        <v>0</v>
      </c>
      <c r="P46" s="19"/>
      <c r="Q46" s="29">
        <f t="shared" si="4"/>
        <v>222976.66</v>
      </c>
    </row>
    <row r="47" spans="1:17" x14ac:dyDescent="0.2">
      <c r="A47" s="2"/>
      <c r="B47" s="5" t="s">
        <v>32</v>
      </c>
      <c r="C47" s="14">
        <v>346693.89</v>
      </c>
      <c r="D47" s="2"/>
      <c r="E47" s="20">
        <v>348616.52</v>
      </c>
      <c r="F47" s="18"/>
      <c r="G47" s="20">
        <v>711393.44</v>
      </c>
      <c r="H47" s="18"/>
      <c r="I47" s="20">
        <v>511867.17</v>
      </c>
      <c r="J47" s="18"/>
      <c r="K47" s="20">
        <v>217940.1</v>
      </c>
      <c r="L47" s="18"/>
      <c r="M47" s="20">
        <v>0</v>
      </c>
      <c r="N47" s="19"/>
      <c r="O47" s="20">
        <v>0</v>
      </c>
      <c r="P47" s="19"/>
      <c r="Q47" s="29">
        <f t="shared" si="4"/>
        <v>2136511.12</v>
      </c>
    </row>
    <row r="48" spans="1:17" x14ac:dyDescent="0.2">
      <c r="A48" s="2"/>
      <c r="B48" s="5" t="s">
        <v>33</v>
      </c>
      <c r="C48" s="14">
        <v>0</v>
      </c>
      <c r="D48" s="2"/>
      <c r="E48" s="20">
        <v>81382.59</v>
      </c>
      <c r="F48" s="18"/>
      <c r="G48" s="20">
        <v>31012.7</v>
      </c>
      <c r="H48" s="18"/>
      <c r="I48" s="20">
        <v>0</v>
      </c>
      <c r="J48" s="18"/>
      <c r="K48" s="20">
        <v>0</v>
      </c>
      <c r="L48" s="18"/>
      <c r="M48" s="20">
        <v>0</v>
      </c>
      <c r="N48" s="19"/>
      <c r="O48" s="20">
        <v>0</v>
      </c>
      <c r="P48" s="19"/>
      <c r="Q48" s="29">
        <f t="shared" si="4"/>
        <v>112395.29</v>
      </c>
    </row>
    <row r="49" spans="1:17" x14ac:dyDescent="0.2">
      <c r="A49" s="2"/>
      <c r="B49" s="5" t="s">
        <v>34</v>
      </c>
      <c r="C49" s="14">
        <v>48176.98</v>
      </c>
      <c r="D49" s="2"/>
      <c r="E49" s="20">
        <v>13993.2</v>
      </c>
      <c r="F49" s="18"/>
      <c r="G49" s="20">
        <v>62596.62</v>
      </c>
      <c r="H49" s="18"/>
      <c r="I49" s="20">
        <v>58941</v>
      </c>
      <c r="J49" s="18"/>
      <c r="K49" s="20">
        <v>0</v>
      </c>
      <c r="L49" s="18"/>
      <c r="M49" s="20">
        <v>6983</v>
      </c>
      <c r="N49" s="19"/>
      <c r="O49" s="20">
        <v>0</v>
      </c>
      <c r="P49" s="19"/>
      <c r="Q49" s="29">
        <f t="shared" si="4"/>
        <v>190690.80000000002</v>
      </c>
    </row>
    <row r="50" spans="1:17" x14ac:dyDescent="0.2">
      <c r="A50" s="2"/>
      <c r="B50" s="5" t="s">
        <v>35</v>
      </c>
      <c r="C50" s="14">
        <v>74400</v>
      </c>
      <c r="D50" s="2"/>
      <c r="E50" s="20">
        <v>64531</v>
      </c>
      <c r="F50" s="18"/>
      <c r="G50" s="20">
        <v>75290</v>
      </c>
      <c r="H50" s="18"/>
      <c r="I50" s="20">
        <v>115925</v>
      </c>
      <c r="J50" s="18"/>
      <c r="K50" s="20">
        <v>0</v>
      </c>
      <c r="L50" s="18"/>
      <c r="M50" s="20">
        <v>0</v>
      </c>
      <c r="N50" s="19"/>
      <c r="O50" s="20">
        <v>0</v>
      </c>
      <c r="P50" s="19"/>
      <c r="Q50" s="29">
        <f t="shared" si="4"/>
        <v>330146</v>
      </c>
    </row>
    <row r="51" spans="1:17" x14ac:dyDescent="0.2">
      <c r="A51" s="2"/>
      <c r="B51" s="5" t="s">
        <v>36</v>
      </c>
      <c r="C51" s="14">
        <v>0</v>
      </c>
      <c r="D51" s="2"/>
      <c r="E51" s="20">
        <v>208076.98</v>
      </c>
      <c r="F51" s="18"/>
      <c r="G51" s="20">
        <v>125357.42</v>
      </c>
      <c r="H51" s="18"/>
      <c r="I51" s="20">
        <v>94817.79</v>
      </c>
      <c r="J51" s="18"/>
      <c r="K51" s="20">
        <v>0</v>
      </c>
      <c r="L51" s="18"/>
      <c r="M51" s="20">
        <v>4684.95</v>
      </c>
      <c r="N51" s="19"/>
      <c r="O51" s="20">
        <v>0</v>
      </c>
      <c r="P51" s="19"/>
      <c r="Q51" s="29">
        <f t="shared" si="4"/>
        <v>432937.14</v>
      </c>
    </row>
    <row r="52" spans="1:17" x14ac:dyDescent="0.2">
      <c r="A52" s="2"/>
      <c r="B52" s="5" t="s">
        <v>37</v>
      </c>
      <c r="C52" s="14">
        <v>319976</v>
      </c>
      <c r="D52" s="2"/>
      <c r="E52" s="20">
        <v>300421</v>
      </c>
      <c r="F52" s="18"/>
      <c r="G52" s="20">
        <v>738688</v>
      </c>
      <c r="H52" s="18"/>
      <c r="I52" s="20">
        <v>570273</v>
      </c>
      <c r="J52" s="18"/>
      <c r="K52" s="20">
        <v>0</v>
      </c>
      <c r="L52" s="18"/>
      <c r="M52" s="20">
        <v>1797146.88</v>
      </c>
      <c r="N52" s="19"/>
      <c r="O52" s="20">
        <v>-1929360</v>
      </c>
      <c r="P52" s="19"/>
      <c r="Q52" s="29">
        <f t="shared" si="4"/>
        <v>1797144.88</v>
      </c>
    </row>
    <row r="53" spans="1:17" x14ac:dyDescent="0.2">
      <c r="A53" s="2"/>
      <c r="B53" s="5" t="s">
        <v>38</v>
      </c>
      <c r="C53" s="14">
        <v>474161</v>
      </c>
      <c r="D53" s="2"/>
      <c r="E53" s="20">
        <v>461412</v>
      </c>
      <c r="F53" s="18"/>
      <c r="G53" s="20">
        <v>449209.19</v>
      </c>
      <c r="H53" s="18"/>
      <c r="I53" s="20">
        <v>1024791.19</v>
      </c>
      <c r="J53" s="18"/>
      <c r="K53" s="20">
        <v>0</v>
      </c>
      <c r="L53" s="18"/>
      <c r="M53" s="20">
        <v>765805</v>
      </c>
      <c r="N53" s="19"/>
      <c r="O53" s="20">
        <v>0</v>
      </c>
      <c r="P53" s="19"/>
      <c r="Q53" s="29">
        <f t="shared" si="4"/>
        <v>3175378.38</v>
      </c>
    </row>
    <row r="54" spans="1:17" x14ac:dyDescent="0.2">
      <c r="A54" s="2"/>
      <c r="B54" s="5" t="s">
        <v>39</v>
      </c>
      <c r="C54" s="14">
        <v>67136</v>
      </c>
      <c r="D54" s="2"/>
      <c r="E54" s="20">
        <v>14990</v>
      </c>
      <c r="F54" s="18"/>
      <c r="G54" s="20">
        <v>48001</v>
      </c>
      <c r="H54" s="18"/>
      <c r="I54" s="20">
        <v>31942</v>
      </c>
      <c r="J54" s="18"/>
      <c r="K54" s="20">
        <v>0</v>
      </c>
      <c r="L54" s="18"/>
      <c r="M54" s="20">
        <v>257040.84</v>
      </c>
      <c r="N54" s="19"/>
      <c r="O54" s="20">
        <v>0</v>
      </c>
      <c r="P54" s="19"/>
      <c r="Q54" s="29">
        <f t="shared" si="4"/>
        <v>419109.83999999997</v>
      </c>
    </row>
    <row r="55" spans="1:17" x14ac:dyDescent="0.2">
      <c r="A55" s="2"/>
      <c r="B55" s="5" t="s">
        <v>40</v>
      </c>
      <c r="C55" s="14">
        <v>0</v>
      </c>
      <c r="D55" s="2"/>
      <c r="E55" s="20">
        <v>2858</v>
      </c>
      <c r="F55" s="18"/>
      <c r="G55" s="20">
        <v>0</v>
      </c>
      <c r="H55" s="18"/>
      <c r="I55" s="20">
        <v>0</v>
      </c>
      <c r="J55" s="18"/>
      <c r="K55" s="20">
        <v>0</v>
      </c>
      <c r="L55" s="18"/>
      <c r="M55" s="20">
        <v>409916.31</v>
      </c>
      <c r="N55" s="19"/>
      <c r="O55" s="20">
        <v>0</v>
      </c>
      <c r="P55" s="19"/>
      <c r="Q55" s="29">
        <f t="shared" si="4"/>
        <v>412774.31</v>
      </c>
    </row>
    <row r="56" spans="1:17" x14ac:dyDescent="0.2">
      <c r="A56" s="2"/>
      <c r="B56" s="5" t="s">
        <v>41</v>
      </c>
      <c r="C56" s="14">
        <v>0</v>
      </c>
      <c r="D56" s="2"/>
      <c r="E56" s="20">
        <v>0</v>
      </c>
      <c r="F56" s="18"/>
      <c r="G56" s="20">
        <v>1002768</v>
      </c>
      <c r="H56" s="18"/>
      <c r="I56" s="20">
        <v>0</v>
      </c>
      <c r="J56" s="18"/>
      <c r="K56" s="20">
        <v>165472</v>
      </c>
      <c r="L56" s="18"/>
      <c r="M56" s="20">
        <f>1116992+165472</f>
        <v>1282464</v>
      </c>
      <c r="N56" s="19"/>
      <c r="O56" s="20">
        <v>-1168240</v>
      </c>
      <c r="P56" s="19"/>
      <c r="Q56" s="29">
        <f t="shared" si="4"/>
        <v>1282464</v>
      </c>
    </row>
    <row r="57" spans="1:17" x14ac:dyDescent="0.2">
      <c r="A57" s="2"/>
      <c r="B57" s="5" t="s">
        <v>42</v>
      </c>
      <c r="C57" s="14">
        <v>30958.25</v>
      </c>
      <c r="D57" s="2"/>
      <c r="E57" s="20">
        <v>106978.25</v>
      </c>
      <c r="F57" s="18"/>
      <c r="G57" s="20">
        <v>68946.33</v>
      </c>
      <c r="H57" s="18"/>
      <c r="I57" s="20">
        <v>71932.39</v>
      </c>
      <c r="J57" s="18"/>
      <c r="K57" s="20">
        <v>72270</v>
      </c>
      <c r="L57" s="18"/>
      <c r="M57" s="20">
        <v>909478.52</v>
      </c>
      <c r="N57" s="19"/>
      <c r="O57" s="20">
        <v>0</v>
      </c>
      <c r="P57" s="19"/>
      <c r="Q57" s="29">
        <f t="shared" si="4"/>
        <v>1260563.74</v>
      </c>
    </row>
    <row r="58" spans="1:17" x14ac:dyDescent="0.2">
      <c r="A58" s="2"/>
      <c r="B58" s="5" t="s">
        <v>17</v>
      </c>
      <c r="C58" s="7">
        <f>SUM(C44:C57)</f>
        <v>3407354.12</v>
      </c>
      <c r="D58" s="2"/>
      <c r="E58" s="24">
        <f>SUM(E44:E57)</f>
        <v>3313330.94</v>
      </c>
      <c r="F58" s="18"/>
      <c r="G58" s="24">
        <f>SUM(G44:G57)</f>
        <v>7695349.1800000006</v>
      </c>
      <c r="H58" s="18"/>
      <c r="I58" s="24">
        <f>SUM(I44:I57)</f>
        <v>5857469.8799999999</v>
      </c>
      <c r="J58" s="18"/>
      <c r="K58" s="24">
        <f>SUM(K44:K57)</f>
        <v>455682.1</v>
      </c>
      <c r="L58" s="18"/>
      <c r="M58" s="24">
        <f>SUM(M44:M57)</f>
        <v>5803362.6500000004</v>
      </c>
      <c r="N58" s="19"/>
      <c r="O58" s="24">
        <f>SUM(O44:O57)</f>
        <v>-3097600</v>
      </c>
      <c r="P58" s="19"/>
      <c r="Q58" s="24">
        <f>SUM(Q44:Q57)</f>
        <v>23434948.869999997</v>
      </c>
    </row>
    <row r="59" spans="1:17" x14ac:dyDescent="0.2">
      <c r="A59" s="2"/>
      <c r="B59" s="2"/>
      <c r="C59" s="2"/>
      <c r="D59" s="2"/>
      <c r="E59" s="18"/>
      <c r="F59" s="18"/>
      <c r="G59" s="18"/>
      <c r="H59" s="18"/>
      <c r="I59" s="18"/>
      <c r="J59" s="18"/>
      <c r="K59" s="18"/>
      <c r="L59" s="18"/>
      <c r="M59" s="18"/>
      <c r="N59" s="19"/>
      <c r="O59" s="18"/>
      <c r="P59" s="19"/>
      <c r="Q59" s="18"/>
    </row>
    <row r="60" spans="1:17" ht="15.75" x14ac:dyDescent="0.2">
      <c r="A60" s="2"/>
      <c r="B60" s="4" t="s">
        <v>43</v>
      </c>
      <c r="C60" s="8">
        <f>C58</f>
        <v>3407354.12</v>
      </c>
      <c r="D60" s="2"/>
      <c r="E60" s="23">
        <f>E58</f>
        <v>3313330.94</v>
      </c>
      <c r="F60" s="18"/>
      <c r="G60" s="23">
        <f>G58</f>
        <v>7695349.1800000006</v>
      </c>
      <c r="H60" s="18"/>
      <c r="I60" s="23">
        <f>I58</f>
        <v>5857469.8799999999</v>
      </c>
      <c r="J60" s="18"/>
      <c r="K60" s="23">
        <f>K58</f>
        <v>455682.1</v>
      </c>
      <c r="L60" s="18"/>
      <c r="M60" s="23">
        <f>M58</f>
        <v>5803362.6500000004</v>
      </c>
      <c r="N60" s="19"/>
      <c r="O60" s="23">
        <f>O58</f>
        <v>-3097600</v>
      </c>
      <c r="P60" s="19"/>
      <c r="Q60" s="23">
        <f>Q58</f>
        <v>23434948.869999997</v>
      </c>
    </row>
    <row r="61" spans="1:17" x14ac:dyDescent="0.2">
      <c r="A61" s="2"/>
      <c r="B61" s="2"/>
      <c r="C61" s="2"/>
      <c r="D61" s="2"/>
      <c r="E61" s="18"/>
      <c r="F61" s="18"/>
      <c r="G61" s="18"/>
      <c r="H61" s="18"/>
      <c r="I61" s="18"/>
      <c r="J61" s="18"/>
      <c r="K61" s="18"/>
      <c r="L61" s="18"/>
      <c r="M61" s="18"/>
      <c r="N61" s="19"/>
      <c r="O61" s="18"/>
      <c r="P61" s="19"/>
      <c r="Q61" s="18"/>
    </row>
    <row r="62" spans="1:17" x14ac:dyDescent="0.2">
      <c r="A62" s="2"/>
      <c r="B62" s="2"/>
      <c r="C62" s="2"/>
      <c r="D62" s="2"/>
      <c r="E62" s="18"/>
      <c r="F62" s="18"/>
      <c r="G62" s="18"/>
      <c r="H62" s="18"/>
      <c r="I62" s="18"/>
      <c r="J62" s="18"/>
      <c r="K62" s="18"/>
      <c r="L62" s="18"/>
      <c r="M62" s="18"/>
      <c r="N62" s="19"/>
      <c r="O62" s="18"/>
      <c r="P62" s="19"/>
      <c r="Q62" s="18"/>
    </row>
    <row r="63" spans="1:17" ht="15.75" x14ac:dyDescent="0.25">
      <c r="A63" s="2"/>
      <c r="B63" s="26" t="s">
        <v>45</v>
      </c>
      <c r="C63" s="32">
        <f>C38-C60</f>
        <v>332300.87999999989</v>
      </c>
      <c r="D63" s="26"/>
      <c r="E63" s="33">
        <f>E38-E60</f>
        <v>474463.06000000006</v>
      </c>
      <c r="F63" s="33"/>
      <c r="G63" s="33">
        <f>G38-G60</f>
        <v>738142.81999999937</v>
      </c>
      <c r="H63" s="33"/>
      <c r="I63" s="33">
        <f>I38-I60</f>
        <v>700505.12000000011</v>
      </c>
      <c r="J63" s="33"/>
      <c r="K63" s="33">
        <f>K38-K60</f>
        <v>-455682.1</v>
      </c>
      <c r="L63" s="33"/>
      <c r="M63" s="33">
        <f>M38-M60</f>
        <v>1565837.3499999996</v>
      </c>
      <c r="N63" s="34"/>
      <c r="O63" s="33">
        <f>O38-O60</f>
        <v>0</v>
      </c>
      <c r="P63" s="34"/>
      <c r="Q63" s="33">
        <f>Q38-Q60</f>
        <v>3355567.1300000027</v>
      </c>
    </row>
    <row r="64" spans="1:17" ht="15.75" x14ac:dyDescent="0.2">
      <c r="A64" s="2"/>
      <c r="B64" s="4"/>
      <c r="C64" s="9"/>
      <c r="D64" s="2"/>
      <c r="E64" s="9"/>
      <c r="F64" s="2"/>
      <c r="G64" s="9"/>
      <c r="H64" s="2"/>
      <c r="I64" s="9"/>
      <c r="J64" s="2"/>
      <c r="K64" s="9"/>
      <c r="L64" s="2"/>
      <c r="M64" s="9"/>
      <c r="O64" s="9"/>
    </row>
    <row r="65" spans="1:15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O65" s="2"/>
    </row>
    <row r="66" spans="1:15" ht="15.75" x14ac:dyDescent="0.2">
      <c r="A66" s="2"/>
      <c r="B66" s="4"/>
      <c r="C66" s="9"/>
      <c r="D66" s="2"/>
      <c r="E66" s="9"/>
      <c r="F66" s="2"/>
      <c r="G66" s="9"/>
      <c r="H66" s="2"/>
      <c r="I66" s="9"/>
      <c r="J66" s="2"/>
      <c r="K66" s="9"/>
      <c r="L66" s="2"/>
      <c r="M66" s="9"/>
      <c r="O66" s="9"/>
    </row>
    <row r="67" spans="1:1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O67" s="2"/>
    </row>
    <row r="68" spans="1:15" ht="15.75" x14ac:dyDescent="0.2">
      <c r="A68" s="2"/>
      <c r="B68" s="4"/>
      <c r="C68" s="12"/>
      <c r="D68" s="2"/>
      <c r="E68" s="12"/>
      <c r="F68" s="2"/>
      <c r="G68" s="12"/>
      <c r="H68" s="2"/>
      <c r="I68" s="12"/>
      <c r="J68" s="2"/>
      <c r="K68" s="12"/>
      <c r="L68" s="2"/>
      <c r="M68" s="12"/>
      <c r="N68" s="13"/>
      <c r="O68" s="12"/>
    </row>
    <row r="69" spans="1:1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5" x14ac:dyDescent="0.2">
      <c r="A70" s="5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5" x14ac:dyDescent="0.2">
      <c r="A71" s="5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5" x14ac:dyDescent="0.2">
      <c r="A72" s="5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5" x14ac:dyDescent="0.2">
      <c r="A73" s="5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1:15" x14ac:dyDescent="0.2">
      <c r="A74" s="5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5" x14ac:dyDescent="0.2">
      <c r="A75" s="5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5" x14ac:dyDescent="0.2">
      <c r="A76" s="5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5" x14ac:dyDescent="0.2">
      <c r="A77" s="5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5" x14ac:dyDescent="0.2">
      <c r="A78" s="5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5" x14ac:dyDescent="0.2">
      <c r="A79" s="5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5" x14ac:dyDescent="0.2">
      <c r="A80" s="5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1:13" x14ac:dyDescent="0.2">
      <c r="A81" s="5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1:13" x14ac:dyDescent="0.2">
      <c r="A82" s="5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1:13" x14ac:dyDescent="0.2">
      <c r="A83" s="5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1:13" x14ac:dyDescent="0.2">
      <c r="A84" s="5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1:13" x14ac:dyDescent="0.2">
      <c r="A85" s="5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1:13" x14ac:dyDescent="0.2">
      <c r="A86" s="5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1:13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1:13" x14ac:dyDescent="0.2">
      <c r="A88" s="5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1:13" x14ac:dyDescent="0.2">
      <c r="A89" s="5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1:13" x14ac:dyDescent="0.2">
      <c r="A90" s="5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1:13" x14ac:dyDescent="0.2">
      <c r="A91" s="5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1:13" x14ac:dyDescent="0.2">
      <c r="A92" s="5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1:13" x14ac:dyDescent="0.2">
      <c r="A93" s="5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1:13" x14ac:dyDescent="0.2">
      <c r="A94" s="5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3" x14ac:dyDescent="0.2">
      <c r="A95" s="5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1:13" x14ac:dyDescent="0.2">
      <c r="A96" s="5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1:13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1:13" x14ac:dyDescent="0.2">
      <c r="A98" s="5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1:13" x14ac:dyDescent="0.2">
      <c r="A99" s="5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1:13" x14ac:dyDescent="0.2">
      <c r="A100" s="5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1:13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1:13" x14ac:dyDescent="0.2">
      <c r="A102" s="5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1:13" x14ac:dyDescent="0.2">
      <c r="A103" s="5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1:13" x14ac:dyDescent="0.2">
      <c r="A104" s="5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1:13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1:13" x14ac:dyDescent="0.2">
      <c r="A106" s="5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1:13" x14ac:dyDescent="0.2">
      <c r="A107" s="5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1:13" x14ac:dyDescent="0.2">
      <c r="A108" s="5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1:13" x14ac:dyDescent="0.2">
      <c r="A109" s="5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1:13" x14ac:dyDescent="0.2">
      <c r="A110" s="5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1:13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1:13" x14ac:dyDescent="0.2">
      <c r="A112" s="5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1:13" x14ac:dyDescent="0.2">
      <c r="A113" s="5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1:13" x14ac:dyDescent="0.2">
      <c r="A114" s="5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1:13" x14ac:dyDescent="0.2">
      <c r="A115" s="5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1:13" x14ac:dyDescent="0.2">
      <c r="A116" s="5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1:13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1:13" x14ac:dyDescent="0.2">
      <c r="A118" s="5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1:13" x14ac:dyDescent="0.2">
      <c r="A119" s="5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1:13" x14ac:dyDescent="0.2">
      <c r="A120" s="5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1:13" x14ac:dyDescent="0.2">
      <c r="A121" s="5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1:13" x14ac:dyDescent="0.2">
      <c r="A122" s="5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1:13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1:13" x14ac:dyDescent="0.2">
      <c r="A124" s="5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1:13" x14ac:dyDescent="0.2">
      <c r="A125" s="5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1:13" x14ac:dyDescent="0.2">
      <c r="A126" s="5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1:13" x14ac:dyDescent="0.2">
      <c r="A127" s="5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1:13" x14ac:dyDescent="0.2">
      <c r="A128" s="5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1:13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1:13" x14ac:dyDescent="0.2">
      <c r="A130" s="5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1:13" x14ac:dyDescent="0.2">
      <c r="A131" s="5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1:13" x14ac:dyDescent="0.2">
      <c r="A132" s="5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1:13" x14ac:dyDescent="0.2">
      <c r="A133" s="5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1:13" x14ac:dyDescent="0.2">
      <c r="A134" s="5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1:13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1:13" x14ac:dyDescent="0.2">
      <c r="A136" s="5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1:13" x14ac:dyDescent="0.2">
      <c r="A137" s="5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1:13" x14ac:dyDescent="0.2">
      <c r="A138" s="5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1:13" x14ac:dyDescent="0.2">
      <c r="A139" s="5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1:13" x14ac:dyDescent="0.2">
      <c r="A140" s="5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</row>
  </sheetData>
  <mergeCells count="3">
    <mergeCell ref="A1:Q1"/>
    <mergeCell ref="A2:Q2"/>
    <mergeCell ref="A3:Q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ResolutionTech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Zimmerman</dc:creator>
  <cp:lastModifiedBy>Deborah Zimmerman</cp:lastModifiedBy>
  <dcterms:created xsi:type="dcterms:W3CDTF">2017-05-31T15:46:00Z</dcterms:created>
  <dcterms:modified xsi:type="dcterms:W3CDTF">2017-06-02T20:16:29Z</dcterms:modified>
</cp:coreProperties>
</file>